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wido\OneDrive\Obrazy\Pulpit\"/>
    </mc:Choice>
  </mc:AlternateContent>
  <xr:revisionPtr revIDLastSave="0" documentId="13_ncr:1_{F4F7D620-7BE6-4AEE-AF03-3694D3C07096}" xr6:coauthVersionLast="47" xr6:coauthVersionMax="47" xr10:uidLastSave="{00000000-0000-0000-0000-000000000000}"/>
  <bookViews>
    <workbookView xWindow="-120" yWindow="-120" windowWidth="29040" windowHeight="15840" xr2:uid="{127DA1C5-7BBC-406C-86F1-54FF2A8053E7}"/>
  </bookViews>
  <sheets>
    <sheet name="PARRAFIN" sheetId="7" r:id="rId1"/>
  </sheets>
  <definedNames>
    <definedName name="_xlnm.Print_Area" localSheetId="0">PARRAFIN!$A$1:$D$42</definedName>
    <definedName name="Z_9B43933D_479D_4EDE_9589_4F3A9656D033_.wvu.PrintArea" localSheetId="0" hidden="1">PARRAFIN!$A$3:$D$40</definedName>
  </definedNames>
  <calcPr calcId="181029"/>
  <customWorkbookViews>
    <customWorkbookView name="Układ" guid="{9B43933D-479D-4EDE-9589-4F3A9656D033}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7" l="1"/>
  <c r="A22" i="7"/>
  <c r="A26" i="7"/>
  <c r="A25" i="7"/>
  <c r="A5" i="7" l="1"/>
  <c r="A7" i="7" l="1"/>
  <c r="A6" i="7"/>
  <c r="A38" i="7" l="1"/>
  <c r="A15" i="7" l="1"/>
  <c r="A14" i="7"/>
  <c r="A12" i="7"/>
  <c r="A13" i="7"/>
  <c r="A32" i="7" l="1"/>
  <c r="A34" i="7" l="1"/>
  <c r="A40" i="7" s="1"/>
</calcChain>
</file>

<file path=xl/sharedStrings.xml><?xml version="1.0" encoding="utf-8"?>
<sst xmlns="http://schemas.openxmlformats.org/spreadsheetml/2006/main" count="63" uniqueCount="48">
  <si>
    <t>kg/h</t>
  </si>
  <si>
    <t>kW</t>
  </si>
  <si>
    <r>
      <t>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</t>
    </r>
  </si>
  <si>
    <t>Simple payback time</t>
  </si>
  <si>
    <t>years</t>
  </si>
  <si>
    <t>hours/day</t>
  </si>
  <si>
    <t>days/year</t>
  </si>
  <si>
    <t>kg/year</t>
  </si>
  <si>
    <t>kWh/year</t>
  </si>
  <si>
    <r>
      <t>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/year</t>
    </r>
  </si>
  <si>
    <t>EUR/kg</t>
  </si>
  <si>
    <t>EUR/kWh</t>
  </si>
  <si>
    <t>EUR/year</t>
  </si>
  <si>
    <t>Installation purchase cost</t>
  </si>
  <si>
    <t>The cost of building and other installations</t>
  </si>
  <si>
    <t>Total cost of investment</t>
  </si>
  <si>
    <t>EUR</t>
  </si>
  <si>
    <t xml:space="preserve">The amount of input processed by the installation </t>
  </si>
  <si>
    <t>The amount of paraffin produced</t>
  </si>
  <si>
    <t>Electrical power of the installation</t>
  </si>
  <si>
    <t>Natural gas consumption by the installation</t>
  </si>
  <si>
    <t>Daily hours of installation operating</t>
  </si>
  <si>
    <t>Annual days of installation operating</t>
  </si>
  <si>
    <t xml:space="preserve">Annual amount of input processed by the installation </t>
  </si>
  <si>
    <t>Annual amount of produced paraffin</t>
  </si>
  <si>
    <t>Annual electrical power of the installation</t>
  </si>
  <si>
    <t>Annual natural gas consumption by the installation</t>
  </si>
  <si>
    <t>Purchase cost of 1 kg of polymer regranulate</t>
  </si>
  <si>
    <t>Income from sale of 1 kg of paraffin</t>
  </si>
  <si>
    <t>Cost of electricity</t>
  </si>
  <si>
    <t>Cost of natural gas</t>
  </si>
  <si>
    <t>Annual cost of polymer regranulate</t>
  </si>
  <si>
    <t>Annual cost of electricity</t>
  </si>
  <si>
    <t>Annual cost of natural gas</t>
  </si>
  <si>
    <t>Other annual costs (e.g., employees, fees, services)</t>
  </si>
  <si>
    <t>Total annual costs</t>
  </si>
  <si>
    <t>Annual income from paraffin sales</t>
  </si>
  <si>
    <t>Value</t>
  </si>
  <si>
    <t>Unit</t>
  </si>
  <si>
    <t>Specification</t>
  </si>
  <si>
    <t xml:space="preserve">  To be filled in by the Customer</t>
  </si>
  <si>
    <t>Annual net profit</t>
  </si>
  <si>
    <r>
      <t>EUR/Nm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</si>
  <si>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Annual cost of catalyst and neutralizer</t>
  </si>
  <si>
    <t>Annual cost of water consumption for cooling purposes</t>
  </si>
  <si>
    <t xml:space="preserve">Annual cost of maintenance, operation and spare parts </t>
  </si>
  <si>
    <t>Annual cost of finished product and waste disposal transportation</t>
  </si>
  <si>
    <t>Installation for recycling polymer regranulate into paraffin
Economic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</si>
</sst>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164" fontId="0" fillId="0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164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164" fontId="0" fillId="2" borderId="3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2" xfId="1" applyNumberFormat="1" applyFont="1" applyFill="1" applyBorder="1" applyAlignment="1" applyProtection="1">
      <alignment horizontal="center" vertical="center" wrapText="1"/>
    </xf>
    <xf numFmtId="164" fontId="0" fillId="0" borderId="3" xfId="1" applyNumberFormat="1" applyFont="1" applyFill="1" applyBorder="1" applyAlignment="1" applyProtection="1">
      <alignment horizontal="center" vertical="center" wrapText="1"/>
    </xf>
    <xf numFmtId="16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3" fontId="2" fillId="0" borderId="2" xfId="1" applyFont="1" applyFill="1" applyBorder="1" applyAlignment="1" applyProtection="1">
      <alignment horizontal="center" vertical="center" wrapText="1"/>
    </xf>
    <xf numFmtId="43" fontId="2" fillId="0" borderId="3" xfId="1" applyFont="1" applyFill="1" applyBorder="1" applyAlignment="1" applyProtection="1">
      <alignment horizontal="center" vertical="center" wrapText="1"/>
    </xf>
    <xf numFmtId="164" fontId="1" fillId="0" borderId="2" xfId="1" applyNumberFormat="1" applyFont="1" applyFill="1" applyBorder="1" applyAlignment="1" applyProtection="1">
      <alignment horizontal="center" vertical="center" wrapText="1"/>
    </xf>
    <xf numFmtId="164" fontId="1" fillId="0" borderId="3" xfId="1" applyNumberFormat="1" applyFont="1" applyFill="1" applyBorder="1" applyAlignment="1" applyProtection="1">
      <alignment horizontal="center" vertical="center" wrapText="1"/>
    </xf>
    <xf numFmtId="43" fontId="0" fillId="2" borderId="1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Dziesiętny 2" xfId="2" xr:uid="{558F4CEB-4154-4FFE-871C-4A0107844D66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57150</xdr:rowOff>
    </xdr:from>
    <xdr:to>
      <xdr:col>1</xdr:col>
      <xdr:colOff>889747</xdr:colOff>
      <xdr:row>1</xdr:row>
      <xdr:rowOff>333375</xdr:rowOff>
    </xdr:to>
    <xdr:pic>
      <xdr:nvPicPr>
        <xdr:cNvPr id="2" name="Obraz 1" descr="BEST Systemy Grzewcze">
          <a:extLst>
            <a:ext uri="{FF2B5EF4-FFF2-40B4-BE49-F238E27FC236}">
              <a16:creationId xmlns:a16="http://schemas.microsoft.com/office/drawing/2014/main" id="{4D89A575-50F5-4B29-B424-6DA298D06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150"/>
          <a:ext cx="1744674" cy="659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B67AA-B41B-44A5-B188-98E86820AB49}">
  <sheetPr>
    <pageSetUpPr fitToPage="1"/>
  </sheetPr>
  <dimension ref="A1:D42"/>
  <sheetViews>
    <sheetView showGridLines="0" tabSelected="1" view="pageBreakPreview" zoomScaleNormal="100" zoomScaleSheetLayoutView="100" workbookViewId="0">
      <selection activeCell="F5" sqref="F5"/>
    </sheetView>
  </sheetViews>
  <sheetFormatPr defaultColWidth="9.140625" defaultRowHeight="15"/>
  <cols>
    <col min="1" max="3" width="15.7109375" style="1" customWidth="1"/>
    <col min="4" max="4" width="65.7109375" style="1" customWidth="1"/>
    <col min="6" max="6" width="10.28515625" bestFit="1" customWidth="1"/>
  </cols>
  <sheetData>
    <row r="1" spans="1:4" ht="30" customHeight="1">
      <c r="A1" s="29"/>
      <c r="B1" s="30"/>
      <c r="C1" s="30" t="s">
        <v>47</v>
      </c>
      <c r="D1" s="33"/>
    </row>
    <row r="2" spans="1:4" ht="30" customHeight="1">
      <c r="A2" s="31"/>
      <c r="B2" s="32"/>
      <c r="C2" s="32"/>
      <c r="D2" s="34"/>
    </row>
    <row r="3" spans="1:4">
      <c r="A3" s="20" t="s">
        <v>37</v>
      </c>
      <c r="B3" s="20"/>
      <c r="C3" s="2" t="s">
        <v>38</v>
      </c>
      <c r="D3" s="3" t="s">
        <v>39</v>
      </c>
    </row>
    <row r="4" spans="1:4">
      <c r="A4" s="14">
        <v>6000</v>
      </c>
      <c r="B4" s="15"/>
      <c r="C4" s="4" t="s">
        <v>0</v>
      </c>
      <c r="D4" s="5" t="s">
        <v>17</v>
      </c>
    </row>
    <row r="5" spans="1:4">
      <c r="A5" s="16">
        <f>INT(0.82*A4)</f>
        <v>4920</v>
      </c>
      <c r="B5" s="17"/>
      <c r="C5" s="4" t="s">
        <v>0</v>
      </c>
      <c r="D5" s="5" t="s">
        <v>18</v>
      </c>
    </row>
    <row r="6" spans="1:4" ht="15.75" customHeight="1">
      <c r="A6" s="12">
        <f>INT(98*A4/6000)</f>
        <v>98</v>
      </c>
      <c r="B6" s="12"/>
      <c r="C6" s="4" t="s">
        <v>1</v>
      </c>
      <c r="D6" s="6" t="s">
        <v>19</v>
      </c>
    </row>
    <row r="7" spans="1:4" ht="15" customHeight="1">
      <c r="A7" s="12">
        <f>INT(60*A4/6000)</f>
        <v>60</v>
      </c>
      <c r="B7" s="12"/>
      <c r="C7" s="4" t="s">
        <v>2</v>
      </c>
      <c r="D7" s="6" t="s">
        <v>20</v>
      </c>
    </row>
    <row r="8" spans="1:4" ht="15" customHeight="1">
      <c r="A8" s="19"/>
      <c r="B8" s="19"/>
      <c r="C8" s="19"/>
      <c r="D8" s="19"/>
    </row>
    <row r="9" spans="1:4" ht="15" customHeight="1">
      <c r="A9" s="18">
        <v>24</v>
      </c>
      <c r="B9" s="18"/>
      <c r="C9" s="4" t="s">
        <v>5</v>
      </c>
      <c r="D9" s="6" t="s">
        <v>21</v>
      </c>
    </row>
    <row r="10" spans="1:4">
      <c r="A10" s="18">
        <v>220</v>
      </c>
      <c r="B10" s="18"/>
      <c r="C10" s="4" t="s">
        <v>6</v>
      </c>
      <c r="D10" s="6" t="s">
        <v>22</v>
      </c>
    </row>
    <row r="11" spans="1:4">
      <c r="A11" s="19"/>
      <c r="B11" s="19"/>
      <c r="C11" s="19"/>
      <c r="D11" s="19"/>
    </row>
    <row r="12" spans="1:4">
      <c r="A12" s="16">
        <f>A4*A9*A10</f>
        <v>31680000</v>
      </c>
      <c r="B12" s="17"/>
      <c r="C12" s="4" t="s">
        <v>7</v>
      </c>
      <c r="D12" s="5" t="s">
        <v>23</v>
      </c>
    </row>
    <row r="13" spans="1:4">
      <c r="A13" s="23">
        <f>A5*A9*A10</f>
        <v>25977600</v>
      </c>
      <c r="B13" s="24"/>
      <c r="C13" s="4" t="s">
        <v>7</v>
      </c>
      <c r="D13" s="5" t="s">
        <v>24</v>
      </c>
    </row>
    <row r="14" spans="1:4">
      <c r="A14" s="12">
        <f>A6*A9*A10</f>
        <v>517440</v>
      </c>
      <c r="B14" s="12"/>
      <c r="C14" s="4" t="s">
        <v>8</v>
      </c>
      <c r="D14" s="6" t="s">
        <v>25</v>
      </c>
    </row>
    <row r="15" spans="1:4" ht="17.25">
      <c r="A15" s="12">
        <f>A7*A9*A10</f>
        <v>316800</v>
      </c>
      <c r="B15" s="12"/>
      <c r="C15" s="4" t="s">
        <v>9</v>
      </c>
      <c r="D15" s="6" t="s">
        <v>26</v>
      </c>
    </row>
    <row r="16" spans="1:4">
      <c r="A16" s="26"/>
      <c r="B16" s="27"/>
      <c r="C16" s="27"/>
      <c r="D16" s="28"/>
    </row>
    <row r="17" spans="1:4">
      <c r="A17" s="25">
        <v>1</v>
      </c>
      <c r="B17" s="25"/>
      <c r="C17" s="4" t="s">
        <v>10</v>
      </c>
      <c r="D17" s="5" t="s">
        <v>27</v>
      </c>
    </row>
    <row r="18" spans="1:4">
      <c r="A18" s="25">
        <v>1.55</v>
      </c>
      <c r="B18" s="25"/>
      <c r="C18" s="4" t="s">
        <v>10</v>
      </c>
      <c r="D18" s="5" t="s">
        <v>28</v>
      </c>
    </row>
    <row r="19" spans="1:4">
      <c r="A19" s="25">
        <v>0.5</v>
      </c>
      <c r="B19" s="25"/>
      <c r="C19" s="4" t="s">
        <v>11</v>
      </c>
      <c r="D19" s="6" t="s">
        <v>29</v>
      </c>
    </row>
    <row r="20" spans="1:4" ht="17.25">
      <c r="A20" s="25">
        <v>0.7</v>
      </c>
      <c r="B20" s="25"/>
      <c r="C20" s="4" t="s">
        <v>42</v>
      </c>
      <c r="D20" s="7" t="s">
        <v>30</v>
      </c>
    </row>
    <row r="21" spans="1:4">
      <c r="A21" s="19"/>
      <c r="B21" s="19"/>
      <c r="C21" s="19"/>
      <c r="D21" s="19"/>
    </row>
    <row r="22" spans="1:4" ht="15" customHeight="1">
      <c r="A22" s="16">
        <f>_xlfn.FLOOR.MATH(A18*A13,1000)</f>
        <v>40265000</v>
      </c>
      <c r="B22" s="17"/>
      <c r="C22" s="4" t="s">
        <v>12</v>
      </c>
      <c r="D22" s="5" t="s">
        <v>36</v>
      </c>
    </row>
    <row r="23" spans="1:4" ht="15" customHeight="1">
      <c r="A23" s="19"/>
      <c r="B23" s="19"/>
      <c r="C23" s="19"/>
      <c r="D23" s="19"/>
    </row>
    <row r="24" spans="1:4" ht="15" customHeight="1">
      <c r="A24" s="16">
        <f>_xlfn.CEILING.MATH(A12*A17,1000)</f>
        <v>31680000</v>
      </c>
      <c r="B24" s="17"/>
      <c r="C24" s="4" t="s">
        <v>12</v>
      </c>
      <c r="D24" s="5" t="s">
        <v>31</v>
      </c>
    </row>
    <row r="25" spans="1:4" s="1" customFormat="1" ht="15" customHeight="1">
      <c r="A25" s="12">
        <f>_xlfn.CEILING.MATH(A14*A19,1000)</f>
        <v>259000</v>
      </c>
      <c r="B25" s="12"/>
      <c r="C25" s="4" t="s">
        <v>12</v>
      </c>
      <c r="D25" s="7" t="s">
        <v>32</v>
      </c>
    </row>
    <row r="26" spans="1:4" ht="15" customHeight="1">
      <c r="A26" s="12">
        <f>_xlfn.CEILING.MATH(A15*A20,1000)</f>
        <v>222000</v>
      </c>
      <c r="B26" s="12"/>
      <c r="C26" s="4" t="s">
        <v>12</v>
      </c>
      <c r="D26" s="7" t="s">
        <v>33</v>
      </c>
    </row>
    <row r="27" spans="1:4" ht="15" customHeight="1">
      <c r="A27" s="13">
        <v>50000</v>
      </c>
      <c r="B27" s="13"/>
      <c r="C27" s="4" t="s">
        <v>12</v>
      </c>
      <c r="D27" s="8" t="s">
        <v>43</v>
      </c>
    </row>
    <row r="28" spans="1:4" ht="15" customHeight="1">
      <c r="A28" s="13">
        <v>50000</v>
      </c>
      <c r="B28" s="13"/>
      <c r="C28" s="4" t="s">
        <v>12</v>
      </c>
      <c r="D28" s="8" t="s">
        <v>44</v>
      </c>
    </row>
    <row r="29" spans="1:4" ht="15" customHeight="1">
      <c r="A29" s="13">
        <v>350000</v>
      </c>
      <c r="B29" s="13"/>
      <c r="C29" s="4" t="s">
        <v>12</v>
      </c>
      <c r="D29" s="8" t="s">
        <v>45</v>
      </c>
    </row>
    <row r="30" spans="1:4" ht="15" customHeight="1">
      <c r="A30" s="36">
        <v>100000</v>
      </c>
      <c r="B30" s="36"/>
      <c r="C30" s="4" t="s">
        <v>12</v>
      </c>
      <c r="D30" s="8" t="s">
        <v>46</v>
      </c>
    </row>
    <row r="31" spans="1:4" ht="15" customHeight="1">
      <c r="A31" s="18">
        <v>800000</v>
      </c>
      <c r="B31" s="18"/>
      <c r="C31" s="4" t="s">
        <v>12</v>
      </c>
      <c r="D31" s="5" t="s">
        <v>34</v>
      </c>
    </row>
    <row r="32" spans="1:4" ht="15" customHeight="1">
      <c r="A32" s="12">
        <f>SUM(A24:B31)</f>
        <v>33511000</v>
      </c>
      <c r="B32" s="12"/>
      <c r="C32" s="4" t="s">
        <v>12</v>
      </c>
      <c r="D32" s="5" t="s">
        <v>35</v>
      </c>
    </row>
    <row r="33" spans="1:4" ht="15" customHeight="1">
      <c r="A33" s="19"/>
      <c r="B33" s="19"/>
      <c r="C33" s="19"/>
      <c r="D33" s="19"/>
    </row>
    <row r="34" spans="1:4" ht="15" customHeight="1">
      <c r="A34" s="16">
        <f>A22-A32</f>
        <v>6754000</v>
      </c>
      <c r="B34" s="17"/>
      <c r="C34" s="4" t="s">
        <v>12</v>
      </c>
      <c r="D34" s="6" t="s">
        <v>41</v>
      </c>
    </row>
    <row r="35" spans="1:4" ht="15" customHeight="1">
      <c r="A35" s="19"/>
      <c r="B35" s="19"/>
      <c r="C35" s="19"/>
      <c r="D35" s="19"/>
    </row>
    <row r="36" spans="1:4">
      <c r="A36" s="16">
        <v>12990000</v>
      </c>
      <c r="B36" s="17"/>
      <c r="C36" s="4" t="s">
        <v>16</v>
      </c>
      <c r="D36" s="6" t="s">
        <v>13</v>
      </c>
    </row>
    <row r="37" spans="1:4">
      <c r="A37" s="14">
        <v>1500000</v>
      </c>
      <c r="B37" s="15"/>
      <c r="C37" s="4" t="s">
        <v>16</v>
      </c>
      <c r="D37" s="7" t="s">
        <v>14</v>
      </c>
    </row>
    <row r="38" spans="1:4">
      <c r="A38" s="16">
        <f>A36+A37</f>
        <v>14490000</v>
      </c>
      <c r="B38" s="17"/>
      <c r="C38" s="4" t="s">
        <v>16</v>
      </c>
      <c r="D38" s="7" t="s">
        <v>15</v>
      </c>
    </row>
    <row r="39" spans="1:4">
      <c r="A39" s="19"/>
      <c r="B39" s="19"/>
      <c r="C39" s="19"/>
      <c r="D39" s="19"/>
    </row>
    <row r="40" spans="1:4">
      <c r="A40" s="21">
        <f>A38/A34</f>
        <v>2.1453953212910868</v>
      </c>
      <c r="B40" s="22"/>
      <c r="C40" s="9" t="s">
        <v>4</v>
      </c>
      <c r="D40" s="10" t="s">
        <v>3</v>
      </c>
    </row>
    <row r="41" spans="1:4">
      <c r="A41" s="19"/>
      <c r="B41" s="19"/>
      <c r="C41" s="19"/>
      <c r="D41" s="19"/>
    </row>
    <row r="42" spans="1:4">
      <c r="A42" s="11"/>
      <c r="B42" s="35" t="s">
        <v>40</v>
      </c>
      <c r="C42" s="35"/>
      <c r="D42" s="35"/>
    </row>
  </sheetData>
  <sheetProtection algorithmName="SHA-512" hashValue="mrjI3Z8s+T+CKsqKBrttxHvwbORKLe5ArS2fmpozz+nW3eA7+2aG+rmhw1pYPnM4/5qNad5X4NZdbbq2avvj3g==" saltValue="wY8eWsNsd/bZGNu6kmXqgQ==" spinCount="100000" sheet="1" formatCells="0" formatColumns="0" formatRows="0" insertColumns="0" insertRows="0" insertHyperlinks="0" deleteColumns="0" deleteRows="0" sort="0" autoFilter="0" pivotTables="0"/>
  <mergeCells count="42">
    <mergeCell ref="A1:B2"/>
    <mergeCell ref="C1:D2"/>
    <mergeCell ref="A41:D41"/>
    <mergeCell ref="B42:D42"/>
    <mergeCell ref="A35:D35"/>
    <mergeCell ref="A11:D11"/>
    <mergeCell ref="A30:B30"/>
    <mergeCell ref="A36:B36"/>
    <mergeCell ref="A37:B37"/>
    <mergeCell ref="A38:B38"/>
    <mergeCell ref="A17:B17"/>
    <mergeCell ref="A18:B18"/>
    <mergeCell ref="A21:D21"/>
    <mergeCell ref="A19:B19"/>
    <mergeCell ref="A34:B34"/>
    <mergeCell ref="A23:D23"/>
    <mergeCell ref="A3:B3"/>
    <mergeCell ref="A40:B40"/>
    <mergeCell ref="A12:B12"/>
    <mergeCell ref="A13:B13"/>
    <mergeCell ref="A24:B24"/>
    <mergeCell ref="A22:B22"/>
    <mergeCell ref="A20:B20"/>
    <mergeCell ref="A16:D16"/>
    <mergeCell ref="A14:B14"/>
    <mergeCell ref="A15:B15"/>
    <mergeCell ref="A39:D39"/>
    <mergeCell ref="A33:D33"/>
    <mergeCell ref="A6:B6"/>
    <mergeCell ref="A29:B29"/>
    <mergeCell ref="A10:B10"/>
    <mergeCell ref="A31:B31"/>
    <mergeCell ref="A32:B32"/>
    <mergeCell ref="A27:B27"/>
    <mergeCell ref="A28:B28"/>
    <mergeCell ref="A4:B4"/>
    <mergeCell ref="A5:B5"/>
    <mergeCell ref="A7:B7"/>
    <mergeCell ref="A9:B9"/>
    <mergeCell ref="A8:D8"/>
    <mergeCell ref="A26:B26"/>
    <mergeCell ref="A25:B2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PARRAFIN</vt:lpstr>
      <vt:lpstr>PARRAFIN!Obszar_wydruku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Oruba</dc:creator>
  <cp:lastModifiedBy>D. Oruba</cp:lastModifiedBy>
  <cp:lastPrinted>2024-09-26T06:14:56Z</cp:lastPrinted>
  <dcterms:created xsi:type="dcterms:W3CDTF">2022-02-14T09:35:48Z</dcterms:created>
  <dcterms:modified xsi:type="dcterms:W3CDTF">2024-09-26T06:50:22Z</dcterms:modified>
</cp:coreProperties>
</file>