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o\OneDrive\Obrazy\Pulpit\PALIWA NA STRONĘ\"/>
    </mc:Choice>
  </mc:AlternateContent>
  <xr:revisionPtr revIDLastSave="0" documentId="13_ncr:1_{878509F3-49F0-4664-8411-9F0CB6A7B68B}" xr6:coauthVersionLast="47" xr6:coauthVersionMax="47" xr10:uidLastSave="{00000000-0000-0000-0000-000000000000}"/>
  <bookViews>
    <workbookView xWindow="-120" yWindow="-120" windowWidth="29040" windowHeight="15840" xr2:uid="{127DA1C5-7BBC-406C-86F1-54FF2A8053E7}"/>
  </bookViews>
  <sheets>
    <sheet name="DEPOL40" sheetId="10" r:id="rId1"/>
  </sheets>
  <definedNames>
    <definedName name="_xlnm.Print_Area" localSheetId="0">DEPOL40!$A$1:$D$43</definedName>
    <definedName name="Z_9B43933D_479D_4EDE_9589_4F3A9656D033_.wvu.PrintArea" localSheetId="0" hidden="1">DEPOL40!$A$3:$D$41</definedName>
  </definedNames>
  <calcPr calcId="181029"/>
  <customWorkbookViews>
    <customWorkbookView name="Układ" guid="{9B43933D-479D-4EDE-9589-4F3A9656D033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39" i="10" l="1"/>
  <c r="A13" i="10"/>
  <c r="A23" i="10" s="1"/>
  <c r="A12" i="10"/>
  <c r="A22" i="10" s="1"/>
  <c r="A7" i="10"/>
  <c r="A15" i="10" s="1"/>
  <c r="A27" i="10" s="1"/>
  <c r="A6" i="10"/>
  <c r="A14" i="10" s="1"/>
  <c r="A26" i="10" s="1"/>
  <c r="A24" i="10" l="1"/>
  <c r="A33" i="10"/>
  <c r="A35" i="10" l="1"/>
  <c r="A41" i="10" s="1"/>
</calcChain>
</file>

<file path=xl/sharedStrings.xml><?xml version="1.0" encoding="utf-8"?>
<sst xmlns="http://schemas.openxmlformats.org/spreadsheetml/2006/main" count="65" uniqueCount="49">
  <si>
    <t>kg/h</t>
  </si>
  <si>
    <t>kW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</si>
  <si>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</si>
  <si>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Zainstalowana moc elektryczna instalacji</t>
  </si>
  <si>
    <t>Zużycie gazu ziemnego przez instalację</t>
  </si>
  <si>
    <t xml:space="preserve">Ilość przerabianego wkładu przez instalację </t>
  </si>
  <si>
    <t>Ilość produkowanego wosku</t>
  </si>
  <si>
    <t>h/doba</t>
  </si>
  <si>
    <t>dni/rok</t>
  </si>
  <si>
    <t>Ilość dni pracy instalacji w roku</t>
  </si>
  <si>
    <t>Ilość godzin pracy instalacji dziennie</t>
  </si>
  <si>
    <t>kg/rok</t>
  </si>
  <si>
    <t>kWh/rok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</si>
  <si>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/rok</t>
    </r>
  </si>
  <si>
    <t>Ilość przerabianego składu przez instalację rocznie</t>
  </si>
  <si>
    <t>Ilość zużytej energii elektrycznej przez instalację rocznie</t>
  </si>
  <si>
    <t>Ilość zużytego gazu ziemnego przez instalację rocznie</t>
  </si>
  <si>
    <t xml:space="preserve">Ilość wyprodukownego wosku DEPOL40 rocznie </t>
  </si>
  <si>
    <t>Zysk z tytułu utylizacji 1 kg surowca</t>
  </si>
  <si>
    <t>Zysk ze sprzedaży 1 kg wosku DEPOL40</t>
  </si>
  <si>
    <t>Koszt jednostkowy energii elektrycznej</t>
  </si>
  <si>
    <t>Koszt jednostkowy gazu ziemnego</t>
  </si>
  <si>
    <t>Zysk z utylizacji surowca w skali roku</t>
  </si>
  <si>
    <t>Zysk ze sprzedaży wosku DEPOL40 w skali roku</t>
  </si>
  <si>
    <t>Roczne zyski</t>
  </si>
  <si>
    <t>Koszt energii elektrycznej w skali roku (instalacja przetwarzania)</t>
  </si>
  <si>
    <t>Koszt gazu ziemnego w skali roku</t>
  </si>
  <si>
    <t>PLN/rok</t>
  </si>
  <si>
    <t>Koszt katalizatora oraz neutralizatora</t>
  </si>
  <si>
    <t>Koszt zużycia wody na cele chłodnicze</t>
  </si>
  <si>
    <t xml:space="preserve">Koszty przeglądów, eksploatacji oraz części zamiennych </t>
  </si>
  <si>
    <t>Koszt transportu produktu gotowego oraz wywozu odpadów</t>
  </si>
  <si>
    <t>Pozostałe roczne koszty (np. pracownicy, opłaty, usługi)</t>
  </si>
  <si>
    <t>Całkowite roczne koszty</t>
  </si>
  <si>
    <t>Roczny zysk po odjęciu kosztów</t>
  </si>
  <si>
    <t>PLN</t>
  </si>
  <si>
    <t>Koszt zakupu instalacji</t>
  </si>
  <si>
    <t>Koszt budowy budynku oraz infrastruktury towarzyszącej</t>
  </si>
  <si>
    <t xml:space="preserve">Całkowity koszt inwestycyjny budowy </t>
  </si>
  <si>
    <t>lat</t>
  </si>
  <si>
    <t>Prosty okres zwrotu inwestycji</t>
  </si>
  <si>
    <t xml:space="preserve">  Pola wypełnia Klient</t>
  </si>
  <si>
    <t>Wartość</t>
  </si>
  <si>
    <t>Jednostka</t>
  </si>
  <si>
    <t>Opis</t>
  </si>
  <si>
    <t>Instalacja do recyklingu plastiku na wosk DEPOL40
Analiza ekonomiczna</t>
  </si>
  <si>
    <t>PLN/kg</t>
  </si>
  <si>
    <t>PLN/kWh</t>
  </si>
  <si>
    <r>
      <t>PLN/Nm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</si>
</sst>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164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0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0" fillId="3" borderId="1" xfId="1" applyFont="1" applyFill="1" applyBorder="1" applyAlignment="1" applyProtection="1">
      <alignment horizontal="center" vertical="center" wrapText="1"/>
      <protection locked="0"/>
    </xf>
    <xf numFmtId="164" fontId="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Dziesiętny 2" xfId="2" xr:uid="{558F4CEB-4154-4FFE-871C-4A0107844D6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67235</xdr:rowOff>
    </xdr:from>
    <xdr:to>
      <xdr:col>1</xdr:col>
      <xdr:colOff>833717</xdr:colOff>
      <xdr:row>1</xdr:row>
      <xdr:rowOff>343460</xdr:rowOff>
    </xdr:to>
    <xdr:pic>
      <xdr:nvPicPr>
        <xdr:cNvPr id="2" name="Obraz 1" descr="BEST Systemy Grzewcze">
          <a:extLst>
            <a:ext uri="{FF2B5EF4-FFF2-40B4-BE49-F238E27FC236}">
              <a16:creationId xmlns:a16="http://schemas.microsoft.com/office/drawing/2014/main" id="{52784D6A-7C13-4ADC-9133-59E0BAD4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67235"/>
          <a:ext cx="17526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32C1-19A8-4EA6-B973-46E54C809BE2}">
  <sheetPr>
    <pageSetUpPr fitToPage="1"/>
  </sheetPr>
  <dimension ref="A1:D43"/>
  <sheetViews>
    <sheetView tabSelected="1" view="pageBreakPreview" zoomScale="85" zoomScaleNormal="85" zoomScaleSheetLayoutView="85" workbookViewId="0">
      <selection activeCell="C19" sqref="C19"/>
    </sheetView>
  </sheetViews>
  <sheetFormatPr defaultColWidth="9.140625" defaultRowHeight="15"/>
  <cols>
    <col min="1" max="3" width="15.7109375" style="1" customWidth="1"/>
    <col min="4" max="4" width="65.7109375" style="1" customWidth="1"/>
    <col min="6" max="6" width="10.28515625" bestFit="1" customWidth="1"/>
  </cols>
  <sheetData>
    <row r="1" spans="1:4" ht="30" customHeight="1">
      <c r="A1" s="2"/>
      <c r="B1" s="3"/>
      <c r="C1" s="29" t="s">
        <v>45</v>
      </c>
      <c r="D1" s="30"/>
    </row>
    <row r="2" spans="1:4" ht="30" customHeight="1">
      <c r="A2" s="4"/>
      <c r="B2" s="5"/>
      <c r="C2" s="31"/>
      <c r="D2" s="32"/>
    </row>
    <row r="3" spans="1:4">
      <c r="A3" s="34" t="s">
        <v>42</v>
      </c>
      <c r="B3" s="34"/>
      <c r="C3" s="6" t="s">
        <v>43</v>
      </c>
      <c r="D3" s="7" t="s">
        <v>44</v>
      </c>
    </row>
    <row r="4" spans="1:4">
      <c r="A4" s="20">
        <v>6000</v>
      </c>
      <c r="B4" s="21"/>
      <c r="C4" s="8" t="s">
        <v>0</v>
      </c>
      <c r="D4" s="9" t="s">
        <v>5</v>
      </c>
    </row>
    <row r="5" spans="1:4">
      <c r="A5" s="14">
        <f>INT(0.5*A4)</f>
        <v>3000</v>
      </c>
      <c r="B5" s="15"/>
      <c r="C5" s="8" t="s">
        <v>0</v>
      </c>
      <c r="D5" s="9" t="s">
        <v>6</v>
      </c>
    </row>
    <row r="6" spans="1:4" ht="15.75" customHeight="1">
      <c r="A6" s="19">
        <f>INT(98*A4/6000)</f>
        <v>98</v>
      </c>
      <c r="B6" s="19"/>
      <c r="C6" s="8" t="s">
        <v>1</v>
      </c>
      <c r="D6" s="9" t="s">
        <v>3</v>
      </c>
    </row>
    <row r="7" spans="1:4" ht="15" customHeight="1">
      <c r="A7" s="19">
        <f>INT(60*A4/6000)</f>
        <v>60</v>
      </c>
      <c r="B7" s="19"/>
      <c r="C7" s="8" t="s">
        <v>2</v>
      </c>
      <c r="D7" s="9" t="s">
        <v>4</v>
      </c>
    </row>
    <row r="8" spans="1:4" ht="15" customHeight="1">
      <c r="A8" s="16"/>
      <c r="B8" s="16"/>
      <c r="C8" s="16"/>
      <c r="D8" s="16"/>
    </row>
    <row r="9" spans="1:4" ht="15" customHeight="1">
      <c r="A9" s="28">
        <v>24</v>
      </c>
      <c r="B9" s="28"/>
      <c r="C9" s="8" t="s">
        <v>7</v>
      </c>
      <c r="D9" s="9" t="s">
        <v>10</v>
      </c>
    </row>
    <row r="10" spans="1:4">
      <c r="A10" s="28">
        <v>200</v>
      </c>
      <c r="B10" s="28"/>
      <c r="C10" s="8" t="s">
        <v>8</v>
      </c>
      <c r="D10" s="9" t="s">
        <v>9</v>
      </c>
    </row>
    <row r="11" spans="1:4">
      <c r="A11" s="16"/>
      <c r="B11" s="16"/>
      <c r="C11" s="16"/>
      <c r="D11" s="16"/>
    </row>
    <row r="12" spans="1:4">
      <c r="A12" s="14">
        <f>A4*A9*A10</f>
        <v>28800000</v>
      </c>
      <c r="B12" s="15"/>
      <c r="C12" s="8" t="s">
        <v>11</v>
      </c>
      <c r="D12" s="9" t="s">
        <v>14</v>
      </c>
    </row>
    <row r="13" spans="1:4">
      <c r="A13" s="35">
        <f>A5*A9*A10</f>
        <v>14400000</v>
      </c>
      <c r="B13" s="36"/>
      <c r="C13" s="8" t="s">
        <v>11</v>
      </c>
      <c r="D13" s="9" t="s">
        <v>17</v>
      </c>
    </row>
    <row r="14" spans="1:4">
      <c r="A14" s="19">
        <f>A6*A9*A10</f>
        <v>470400</v>
      </c>
      <c r="B14" s="19"/>
      <c r="C14" s="8" t="s">
        <v>12</v>
      </c>
      <c r="D14" s="9" t="s">
        <v>15</v>
      </c>
    </row>
    <row r="15" spans="1:4" ht="17.25">
      <c r="A15" s="19">
        <f>A7*A9*A10</f>
        <v>288000</v>
      </c>
      <c r="B15" s="19"/>
      <c r="C15" s="8" t="s">
        <v>13</v>
      </c>
      <c r="D15" s="9" t="s">
        <v>16</v>
      </c>
    </row>
    <row r="16" spans="1:4">
      <c r="A16" s="24"/>
      <c r="B16" s="25"/>
      <c r="C16" s="25"/>
      <c r="D16" s="26"/>
    </row>
    <row r="17" spans="1:4">
      <c r="A17" s="27">
        <v>0.4</v>
      </c>
      <c r="B17" s="27"/>
      <c r="C17" s="8" t="s">
        <v>46</v>
      </c>
      <c r="D17" s="9" t="s">
        <v>18</v>
      </c>
    </row>
    <row r="18" spans="1:4">
      <c r="A18" s="27">
        <v>1.2</v>
      </c>
      <c r="B18" s="27"/>
      <c r="C18" s="8" t="s">
        <v>46</v>
      </c>
      <c r="D18" s="9" t="s">
        <v>19</v>
      </c>
    </row>
    <row r="19" spans="1:4">
      <c r="A19" s="27">
        <v>4</v>
      </c>
      <c r="B19" s="27"/>
      <c r="C19" s="8" t="s">
        <v>47</v>
      </c>
      <c r="D19" s="9" t="s">
        <v>20</v>
      </c>
    </row>
    <row r="20" spans="1:4" ht="17.25">
      <c r="A20" s="27">
        <v>4.5</v>
      </c>
      <c r="B20" s="27"/>
      <c r="C20" s="8" t="s">
        <v>48</v>
      </c>
      <c r="D20" s="9" t="s">
        <v>21</v>
      </c>
    </row>
    <row r="21" spans="1:4">
      <c r="A21" s="16"/>
      <c r="B21" s="16"/>
      <c r="C21" s="16"/>
      <c r="D21" s="16"/>
    </row>
    <row r="22" spans="1:4" ht="15" customHeight="1">
      <c r="A22" s="14">
        <f>_xlfn.FLOOR.MATH(A12*A17,1000)</f>
        <v>11520000</v>
      </c>
      <c r="B22" s="15"/>
      <c r="C22" s="8" t="s">
        <v>27</v>
      </c>
      <c r="D22" s="9" t="s">
        <v>22</v>
      </c>
    </row>
    <row r="23" spans="1:4" ht="15" customHeight="1">
      <c r="A23" s="14">
        <f>_xlfn.FLOOR.MATH(A18*A13,1000)</f>
        <v>17280000</v>
      </c>
      <c r="B23" s="15"/>
      <c r="C23" s="8" t="s">
        <v>27</v>
      </c>
      <c r="D23" s="9" t="s">
        <v>23</v>
      </c>
    </row>
    <row r="24" spans="1:4" ht="15" customHeight="1">
      <c r="A24" s="14">
        <f>A22+A23</f>
        <v>28800000</v>
      </c>
      <c r="B24" s="15"/>
      <c r="C24" s="8" t="s">
        <v>27</v>
      </c>
      <c r="D24" s="9" t="s">
        <v>24</v>
      </c>
    </row>
    <row r="25" spans="1:4" ht="15" customHeight="1">
      <c r="A25" s="16"/>
      <c r="B25" s="16"/>
      <c r="C25" s="16"/>
      <c r="D25" s="16"/>
    </row>
    <row r="26" spans="1:4" s="1" customFormat="1" ht="15" customHeight="1">
      <c r="A26" s="19">
        <f>_xlfn.CEILING.MATH(A14*A19,1000)</f>
        <v>1882000</v>
      </c>
      <c r="B26" s="19"/>
      <c r="C26" s="8" t="s">
        <v>27</v>
      </c>
      <c r="D26" s="9" t="s">
        <v>25</v>
      </c>
    </row>
    <row r="27" spans="1:4" ht="15" customHeight="1">
      <c r="A27" s="19">
        <f>_xlfn.CEILING.MATH(A15*A20,1000)</f>
        <v>1296000</v>
      </c>
      <c r="B27" s="19"/>
      <c r="C27" s="8" t="s">
        <v>27</v>
      </c>
      <c r="D27" s="9" t="s">
        <v>26</v>
      </c>
    </row>
    <row r="28" spans="1:4" ht="15" customHeight="1">
      <c r="A28" s="22">
        <v>150000</v>
      </c>
      <c r="B28" s="22"/>
      <c r="C28" s="8" t="s">
        <v>27</v>
      </c>
      <c r="D28" s="10" t="s">
        <v>28</v>
      </c>
    </row>
    <row r="29" spans="1:4" ht="15" customHeight="1">
      <c r="A29" s="22">
        <v>200000</v>
      </c>
      <c r="B29" s="22"/>
      <c r="C29" s="8" t="s">
        <v>27</v>
      </c>
      <c r="D29" s="10" t="s">
        <v>29</v>
      </c>
    </row>
    <row r="30" spans="1:4" ht="15" customHeight="1">
      <c r="A30" s="22">
        <v>1000000</v>
      </c>
      <c r="B30" s="22"/>
      <c r="C30" s="8" t="s">
        <v>27</v>
      </c>
      <c r="D30" s="10" t="s">
        <v>30</v>
      </c>
    </row>
    <row r="31" spans="1:4" ht="15" customHeight="1">
      <c r="A31" s="23">
        <v>400000</v>
      </c>
      <c r="B31" s="23"/>
      <c r="C31" s="8" t="s">
        <v>27</v>
      </c>
      <c r="D31" s="10" t="s">
        <v>31</v>
      </c>
    </row>
    <row r="32" spans="1:4" ht="15" customHeight="1">
      <c r="A32" s="28">
        <v>2000000</v>
      </c>
      <c r="B32" s="28"/>
      <c r="C32" s="8" t="s">
        <v>27</v>
      </c>
      <c r="D32" s="9" t="s">
        <v>32</v>
      </c>
    </row>
    <row r="33" spans="1:4" ht="15" customHeight="1">
      <c r="A33" s="19">
        <f>SUM(A26:B32)</f>
        <v>6928000</v>
      </c>
      <c r="B33" s="19"/>
      <c r="C33" s="8" t="s">
        <v>27</v>
      </c>
      <c r="D33" s="9" t="s">
        <v>33</v>
      </c>
    </row>
    <row r="34" spans="1:4" ht="15" customHeight="1">
      <c r="A34" s="16"/>
      <c r="B34" s="16"/>
      <c r="C34" s="16"/>
      <c r="D34" s="16"/>
    </row>
    <row r="35" spans="1:4" ht="15" customHeight="1">
      <c r="A35" s="14">
        <f>A24-A33</f>
        <v>21872000</v>
      </c>
      <c r="B35" s="15"/>
      <c r="C35" s="8" t="s">
        <v>27</v>
      </c>
      <c r="D35" s="9" t="s">
        <v>34</v>
      </c>
    </row>
    <row r="36" spans="1:4" ht="15" customHeight="1">
      <c r="A36" s="16"/>
      <c r="B36" s="16"/>
      <c r="C36" s="16"/>
      <c r="D36" s="16"/>
    </row>
    <row r="37" spans="1:4">
      <c r="A37" s="14">
        <v>56900000</v>
      </c>
      <c r="B37" s="15"/>
      <c r="C37" s="8" t="s">
        <v>35</v>
      </c>
      <c r="D37" s="9" t="s">
        <v>36</v>
      </c>
    </row>
    <row r="38" spans="1:4">
      <c r="A38" s="20">
        <v>3000000</v>
      </c>
      <c r="B38" s="21"/>
      <c r="C38" s="8" t="s">
        <v>35</v>
      </c>
      <c r="D38" s="9" t="s">
        <v>37</v>
      </c>
    </row>
    <row r="39" spans="1:4">
      <c r="A39" s="14">
        <f>A37+A38</f>
        <v>59900000</v>
      </c>
      <c r="B39" s="15"/>
      <c r="C39" s="8" t="s">
        <v>35</v>
      </c>
      <c r="D39" s="9" t="s">
        <v>38</v>
      </c>
    </row>
    <row r="40" spans="1:4">
      <c r="A40" s="16"/>
      <c r="B40" s="16"/>
      <c r="C40" s="16"/>
      <c r="D40" s="16"/>
    </row>
    <row r="41" spans="1:4">
      <c r="A41" s="17">
        <f>A39/A35</f>
        <v>2.7386613021214337</v>
      </c>
      <c r="B41" s="18"/>
      <c r="C41" s="11" t="s">
        <v>39</v>
      </c>
      <c r="D41" s="12" t="s">
        <v>40</v>
      </c>
    </row>
    <row r="42" spans="1:4">
      <c r="A42" s="24"/>
      <c r="B42" s="25"/>
      <c r="C42" s="25"/>
      <c r="D42" s="26"/>
    </row>
    <row r="43" spans="1:4" ht="15" customHeight="1">
      <c r="A43" s="13"/>
      <c r="B43" s="33" t="s">
        <v>41</v>
      </c>
      <c r="C43" s="33"/>
      <c r="D43" s="33"/>
    </row>
  </sheetData>
  <sheetProtection algorithmName="SHA-512" hashValue="lCINa0eCmO/hBa44aVOz4ryzSDjd8bQjOU+kKP3flhWeXuRSyBttl6DagjeSqAKKQ4F2OKQM3CEKAo85pLldAQ==" saltValue="3VzHDI+V9JlYUdqBf7d+TQ==" spinCount="100000" sheet="1" formatCells="0" formatColumns="0" formatRows="0" insertColumns="0" insertRows="0" insertHyperlinks="0" deleteColumns="0" deleteRows="0" sort="0" autoFilter="0" pivotTables="0"/>
  <mergeCells count="42">
    <mergeCell ref="C1:D2"/>
    <mergeCell ref="A7:B7"/>
    <mergeCell ref="A42:D42"/>
    <mergeCell ref="B43:D43"/>
    <mergeCell ref="A3:B3"/>
    <mergeCell ref="A4:B4"/>
    <mergeCell ref="A5:B5"/>
    <mergeCell ref="A6:B6"/>
    <mergeCell ref="A19:B19"/>
    <mergeCell ref="A8:D8"/>
    <mergeCell ref="A9:B9"/>
    <mergeCell ref="A10:B10"/>
    <mergeCell ref="A11:D11"/>
    <mergeCell ref="A12:B12"/>
    <mergeCell ref="A13:B13"/>
    <mergeCell ref="A14:B14"/>
    <mergeCell ref="A15:B15"/>
    <mergeCell ref="A16:D16"/>
    <mergeCell ref="A17:B17"/>
    <mergeCell ref="A18:B18"/>
    <mergeCell ref="A32:B32"/>
    <mergeCell ref="A20:B20"/>
    <mergeCell ref="A21:D21"/>
    <mergeCell ref="A22:B22"/>
    <mergeCell ref="A25:D25"/>
    <mergeCell ref="A26:B26"/>
    <mergeCell ref="A39:B39"/>
    <mergeCell ref="A40:D40"/>
    <mergeCell ref="A41:B41"/>
    <mergeCell ref="A23:B23"/>
    <mergeCell ref="A24:B24"/>
    <mergeCell ref="A33:B33"/>
    <mergeCell ref="A34:D34"/>
    <mergeCell ref="A35:B35"/>
    <mergeCell ref="A36:D36"/>
    <mergeCell ref="A37:B37"/>
    <mergeCell ref="A38:B38"/>
    <mergeCell ref="A27:B27"/>
    <mergeCell ref="A28:B28"/>
    <mergeCell ref="A29:B29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DEPOL40</vt:lpstr>
      <vt:lpstr>DEPOL40!Obszar_wydruku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Oruba</dc:creator>
  <cp:lastModifiedBy>D. Oruba</cp:lastModifiedBy>
  <cp:lastPrinted>2024-10-17T09:21:22Z</cp:lastPrinted>
  <dcterms:created xsi:type="dcterms:W3CDTF">2022-02-14T09:35:48Z</dcterms:created>
  <dcterms:modified xsi:type="dcterms:W3CDTF">2024-10-17T09:30:33Z</dcterms:modified>
</cp:coreProperties>
</file>